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75957 2021 Western OC\DS-003_I-85 INFRA Grant\BCA\reference files\"/>
    </mc:Choice>
  </mc:AlternateContent>
  <xr:revisionPtr revIDLastSave="0" documentId="13_ncr:1_{D908C54D-6357-4E00-93EB-FB04B8306DF6}" xr6:coauthVersionLast="47" xr6:coauthVersionMax="47" xr10:uidLastSave="{00000000-0000-0000-0000-000000000000}"/>
  <bookViews>
    <workbookView xWindow="-110" yWindow="-110" windowWidth="19420" windowHeight="10420" xr2:uid="{7F579AC8-7C42-4822-A662-A8B1DFD2E1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65" i="1"/>
  <c r="D58" i="1"/>
  <c r="D59" i="1"/>
  <c r="D60" i="1"/>
  <c r="D61" i="1"/>
  <c r="D62" i="1"/>
  <c r="D57" i="1"/>
  <c r="C62" i="1"/>
  <c r="C61" i="1"/>
  <c r="C60" i="1"/>
  <c r="C59" i="1"/>
  <c r="C58" i="1"/>
  <c r="C57" i="1"/>
  <c r="D37" i="1"/>
  <c r="D45" i="1" s="1"/>
  <c r="D38" i="1"/>
  <c r="D39" i="1"/>
  <c r="D40" i="1"/>
  <c r="D41" i="1"/>
  <c r="D44" i="1" s="1"/>
  <c r="D36" i="1"/>
  <c r="B45" i="1"/>
  <c r="B44" i="1"/>
  <c r="C37" i="1"/>
  <c r="C38" i="1"/>
  <c r="C39" i="1"/>
  <c r="C40" i="1"/>
  <c r="C41" i="1"/>
  <c r="C36" i="1"/>
  <c r="B24" i="1"/>
  <c r="D20" i="1" l="1"/>
  <c r="D23" i="1" s="1"/>
  <c r="D16" i="1"/>
  <c r="D24" i="1" s="1"/>
  <c r="D17" i="1"/>
  <c r="D18" i="1"/>
  <c r="D19" i="1"/>
  <c r="D15" i="1"/>
  <c r="C15" i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<sst xmlns="http://schemas.openxmlformats.org/spreadsheetml/2006/main" count="91" uniqueCount="32">
  <si>
    <t>Crash Study Duration</t>
  </si>
  <si>
    <t>years</t>
  </si>
  <si>
    <t>Corridor Length</t>
  </si>
  <si>
    <t>miles</t>
  </si>
  <si>
    <t>Crash Rate</t>
  </si>
  <si>
    <t>crashes/MVMT</t>
  </si>
  <si>
    <t>5-year count</t>
  </si>
  <si>
    <t>Annual Average</t>
  </si>
  <si>
    <t>Percent of Crashes</t>
  </si>
  <si>
    <t>Crashes</t>
  </si>
  <si>
    <t>crashes</t>
  </si>
  <si>
    <t>Suspected Serious Injury</t>
  </si>
  <si>
    <t>persons</t>
  </si>
  <si>
    <t xml:space="preserve">Suspected Minor Injury </t>
  </si>
  <si>
    <t>Possible Injury</t>
  </si>
  <si>
    <t>No Apparent Injury (PDO Only)</t>
  </si>
  <si>
    <t>vehicles</t>
  </si>
  <si>
    <t>Fatalities</t>
  </si>
  <si>
    <t>Statewide Average</t>
  </si>
  <si>
    <t>I-5719 Rate</t>
  </si>
  <si>
    <t>Fatality Rate</t>
  </si>
  <si>
    <t>persons/100MVMT</t>
  </si>
  <si>
    <t>Serious Injury Rate (Non-Fatal Injury)</t>
  </si>
  <si>
    <t>Corridor Crashes</t>
  </si>
  <si>
    <t>Statewide Average Rates (2020)</t>
  </si>
  <si>
    <t>Annual ADT</t>
  </si>
  <si>
    <t>Total Vehicle Exposure</t>
  </si>
  <si>
    <t>vehicles/day</t>
  </si>
  <si>
    <t>MVMT</t>
  </si>
  <si>
    <r>
      <t xml:space="preserve">Crash History </t>
    </r>
    <r>
      <rPr>
        <b/>
        <sz val="12"/>
        <color rgb="FFC00000"/>
        <rFont val="Calibri"/>
        <family val="2"/>
        <scheme val="minor"/>
      </rPr>
      <t>- HNTB Study - 6/1/2016 to 5/31/2021</t>
    </r>
  </si>
  <si>
    <r>
      <t xml:space="preserve">Crash History </t>
    </r>
    <r>
      <rPr>
        <b/>
        <sz val="12"/>
        <color rgb="FF00B0F0"/>
        <rFont val="Calibri"/>
        <family val="2"/>
        <scheme val="minor"/>
      </rPr>
      <t>- HNTB Study - 12/1/2010 to 11/30/2015</t>
    </r>
  </si>
  <si>
    <r>
      <t xml:space="preserve">Crash History </t>
    </r>
    <r>
      <rPr>
        <b/>
        <sz val="12"/>
        <color rgb="FF7030A0"/>
        <rFont val="Calibri"/>
        <family val="2"/>
        <scheme val="minor"/>
      </rPr>
      <t>- Hybrid Combination of Studies - x/x/2014 to 11/30/2015 and 6/1/2016 to x/x/2019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</si>
</sst>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0"/>
    <numFmt numFmtId="166" formatCode="0.0%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5" fillId="2" borderId="0" xfId="3" applyFont="1" applyFill="1" applyAlignment="1">
      <alignment horizontal="left" vertical="top"/>
    </xf>
    <xf numFmtId="0" fontId="5" fillId="2" borderId="0" xfId="0" applyFont="1" applyFill="1"/>
    <xf numFmtId="0" fontId="5" fillId="2" borderId="0" xfId="3" applyFont="1" applyFill="1" applyAlignment="1">
      <alignment vertical="top"/>
    </xf>
    <xf numFmtId="9" fontId="5" fillId="2" borderId="0" xfId="4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horizontal="left" indent="8"/>
    </xf>
    <xf numFmtId="0" fontId="7" fillId="0" borderId="0" xfId="0" applyFont="1"/>
    <xf numFmtId="0" fontId="0" fillId="0" borderId="0" xfId="0" applyAlignment="1">
      <alignment horizontal="left" indent="2"/>
    </xf>
    <xf numFmtId="3" fontId="8" fillId="0" borderId="0" xfId="0" applyNumberFormat="1" applyFont="1" applyAlignment="1">
      <alignment horizontal="center"/>
    </xf>
    <xf numFmtId="2" fontId="9" fillId="0" borderId="0" xfId="0" applyNumberFormat="1" applyFont="1"/>
    <xf numFmtId="0" fontId="8" fillId="0" borderId="0" xfId="0" applyFont="1" applyAlignment="1">
      <alignment horizontal="left" indent="2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10" fillId="0" borderId="0" xfId="0" applyFont="1"/>
    <xf numFmtId="4" fontId="8" fillId="0" borderId="0" xfId="0" applyNumberFormat="1" applyFont="1" applyAlignment="1">
      <alignment horizontal="center"/>
    </xf>
    <xf numFmtId="0" fontId="0" fillId="0" borderId="0" xfId="0" applyAlignment="1">
      <alignment horizontal="left" indent="4"/>
    </xf>
    <xf numFmtId="2" fontId="9" fillId="0" borderId="0" xfId="1" applyNumberFormat="1" applyFont="1" applyFill="1" applyBorder="1" applyAlignment="1">
      <alignment horizontal="right"/>
    </xf>
    <xf numFmtId="0" fontId="5" fillId="0" borderId="0" xfId="3" applyFont="1" applyFill="1" applyAlignment="1">
      <alignment horizontal="left" vertical="top"/>
    </xf>
    <xf numFmtId="0" fontId="5" fillId="0" borderId="0" xfId="0" applyFont="1" applyFill="1"/>
    <xf numFmtId="0" fontId="5" fillId="0" borderId="0" xfId="3" applyFont="1" applyFill="1" applyAlignment="1">
      <alignment vertical="top"/>
    </xf>
    <xf numFmtId="9" fontId="5" fillId="0" borderId="0" xfId="4" applyFont="1" applyFill="1" applyAlignment="1">
      <alignment vertical="center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left" indent="2"/>
    </xf>
    <xf numFmtId="1" fontId="8" fillId="3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6" fontId="0" fillId="3" borderId="2" xfId="2" applyNumberFormat="1" applyFont="1" applyFill="1" applyBorder="1"/>
    <xf numFmtId="164" fontId="8" fillId="3" borderId="1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right"/>
    </xf>
    <xf numFmtId="2" fontId="14" fillId="0" borderId="0" xfId="1" applyNumberFormat="1" applyFont="1" applyFill="1" applyBorder="1" applyAlignment="1">
      <alignment horizontal="center" vertical="center"/>
    </xf>
    <xf numFmtId="2" fontId="12" fillId="0" borderId="0" xfId="1" applyNumberFormat="1" applyFont="1" applyFill="1" applyBorder="1" applyAlignment="1">
      <alignment horizontal="center" vertical="center"/>
    </xf>
    <xf numFmtId="169" fontId="8" fillId="3" borderId="2" xfId="1" applyNumberFormat="1" applyFont="1" applyFill="1" applyBorder="1" applyAlignment="1">
      <alignment horizontal="right"/>
    </xf>
  </cellXfs>
  <cellStyles count="5">
    <cellStyle name="Comma" xfId="1" builtinId="3"/>
    <cellStyle name="Normal" xfId="0" builtinId="0"/>
    <cellStyle name="Normal 2 3" xfId="3" xr:uid="{B6CD4E33-2C98-4DB8-97A7-A90278CD26DD}"/>
    <cellStyle name="Percent" xfId="2" builtinId="5"/>
    <cellStyle name="Percent 2 4" xfId="4" xr:uid="{30806678-CF12-4FBE-96A9-24A3451DD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AA06-78B8-4944-B6FA-1DC261C36554}">
  <dimension ref="A1:G66"/>
  <sheetViews>
    <sheetView tabSelected="1" zoomScale="70" zoomScaleNormal="70" workbookViewId="0">
      <selection activeCell="D11" sqref="D11"/>
    </sheetView>
  </sheetViews>
  <sheetFormatPr defaultRowHeight="14.5" x14ac:dyDescent="0.35"/>
  <cols>
    <col min="1" max="1" width="59.1796875" customWidth="1"/>
    <col min="2" max="2" width="21.81640625" customWidth="1"/>
    <col min="3" max="3" width="18.453125" customWidth="1"/>
    <col min="4" max="4" width="20.1796875" customWidth="1"/>
    <col min="5" max="5" width="17.1796875" customWidth="1"/>
    <col min="6" max="6" width="2.81640625" customWidth="1"/>
    <col min="7" max="7" width="18.1796875" customWidth="1"/>
  </cols>
  <sheetData>
    <row r="1" spans="1:7" x14ac:dyDescent="0.35">
      <c r="F1" s="5"/>
    </row>
    <row r="2" spans="1:7" x14ac:dyDescent="0.35">
      <c r="A2" s="6"/>
      <c r="G2" s="7"/>
    </row>
    <row r="3" spans="1:7" x14ac:dyDescent="0.35">
      <c r="A3" s="8" t="s">
        <v>0</v>
      </c>
      <c r="B3" s="29">
        <v>5</v>
      </c>
      <c r="C3" s="9"/>
      <c r="D3" s="9"/>
      <c r="E3" s="9"/>
      <c r="G3" s="7" t="s">
        <v>1</v>
      </c>
    </row>
    <row r="4" spans="1:7" x14ac:dyDescent="0.35">
      <c r="A4" s="8" t="s">
        <v>2</v>
      </c>
      <c r="B4" s="10">
        <v>13.863</v>
      </c>
      <c r="C4" s="9"/>
      <c r="D4" s="9"/>
      <c r="E4" s="9"/>
      <c r="G4" s="7" t="s">
        <v>3</v>
      </c>
    </row>
    <row r="5" spans="1:7" x14ac:dyDescent="0.35">
      <c r="A5" s="8"/>
      <c r="B5" s="10"/>
      <c r="C5" s="9"/>
      <c r="D5" s="9"/>
      <c r="E5" s="9"/>
      <c r="G5" s="7"/>
    </row>
    <row r="6" spans="1:7" ht="15.5" x14ac:dyDescent="0.35">
      <c r="A6" s="1" t="s">
        <v>29</v>
      </c>
      <c r="B6" s="2"/>
      <c r="C6" s="3"/>
      <c r="D6" s="4"/>
      <c r="E6" s="4"/>
      <c r="F6" s="4"/>
      <c r="G6" s="4"/>
    </row>
    <row r="7" spans="1:7" s="23" customFormat="1" ht="15.5" x14ac:dyDescent="0.35">
      <c r="A7" s="19"/>
      <c r="B7" s="20"/>
      <c r="C7" s="21"/>
      <c r="D7" s="22"/>
      <c r="E7" s="22"/>
      <c r="G7" s="24"/>
    </row>
    <row r="8" spans="1:7" x14ac:dyDescent="0.35">
      <c r="A8" s="11" t="s">
        <v>4</v>
      </c>
      <c r="B8" s="30">
        <v>1.5833999999999999</v>
      </c>
      <c r="C8" s="12"/>
      <c r="D8" s="13"/>
      <c r="E8" s="12"/>
      <c r="F8" s="14"/>
      <c r="G8" s="15" t="s">
        <v>5</v>
      </c>
    </row>
    <row r="9" spans="1:7" x14ac:dyDescent="0.35">
      <c r="A9" s="8"/>
      <c r="B9" s="16"/>
      <c r="C9" s="9"/>
      <c r="D9" s="9"/>
      <c r="E9" s="9"/>
      <c r="G9" s="7"/>
    </row>
    <row r="10" spans="1:7" x14ac:dyDescent="0.35">
      <c r="A10" s="8" t="s">
        <v>25</v>
      </c>
      <c r="B10" s="34"/>
      <c r="C10" s="9"/>
      <c r="D10" s="9"/>
      <c r="E10" s="9"/>
      <c r="G10" s="7" t="s">
        <v>27</v>
      </c>
    </row>
    <row r="11" spans="1:7" x14ac:dyDescent="0.35">
      <c r="A11" s="8" t="s">
        <v>26</v>
      </c>
      <c r="B11" s="31"/>
      <c r="C11" s="9"/>
      <c r="D11" s="9"/>
      <c r="E11" s="9"/>
      <c r="G11" s="7" t="s">
        <v>28</v>
      </c>
    </row>
    <row r="12" spans="1:7" x14ac:dyDescent="0.35">
      <c r="A12" s="8"/>
      <c r="B12" s="16"/>
      <c r="C12" s="9"/>
      <c r="D12" s="9"/>
      <c r="E12" s="9"/>
      <c r="G12" s="7"/>
    </row>
    <row r="13" spans="1:7" x14ac:dyDescent="0.35">
      <c r="A13" s="25" t="s">
        <v>23</v>
      </c>
      <c r="D13" s="9"/>
      <c r="E13" s="9"/>
      <c r="G13" s="7"/>
    </row>
    <row r="14" spans="1:7" x14ac:dyDescent="0.35">
      <c r="A14" s="8"/>
      <c r="B14" t="s">
        <v>6</v>
      </c>
      <c r="C14" t="s">
        <v>7</v>
      </c>
      <c r="D14" t="s">
        <v>8</v>
      </c>
      <c r="E14" s="9"/>
      <c r="G14" s="7"/>
    </row>
    <row r="15" spans="1:7" x14ac:dyDescent="0.35">
      <c r="A15" s="17" t="s">
        <v>9</v>
      </c>
      <c r="B15" s="26">
        <v>5237</v>
      </c>
      <c r="C15" s="27">
        <f>B15/5</f>
        <v>1047.4000000000001</v>
      </c>
      <c r="D15" s="28">
        <f>B15/$B$15</f>
        <v>1</v>
      </c>
      <c r="E15" s="9"/>
      <c r="G15" s="7" t="s">
        <v>10</v>
      </c>
    </row>
    <row r="16" spans="1:7" x14ac:dyDescent="0.35">
      <c r="A16" s="17" t="s">
        <v>11</v>
      </c>
      <c r="B16" s="26">
        <v>25</v>
      </c>
      <c r="C16" s="27">
        <f t="shared" ref="C16:C20" si="0">B16/5</f>
        <v>5</v>
      </c>
      <c r="D16" s="28">
        <f>B16/$B$15</f>
        <v>4.7737254153141107E-3</v>
      </c>
      <c r="E16" s="9"/>
      <c r="G16" s="7" t="s">
        <v>12</v>
      </c>
    </row>
    <row r="17" spans="1:7" x14ac:dyDescent="0.35">
      <c r="A17" s="17" t="s">
        <v>13</v>
      </c>
      <c r="B17" s="26">
        <v>208</v>
      </c>
      <c r="C17" s="27">
        <f t="shared" si="0"/>
        <v>41.6</v>
      </c>
      <c r="D17" s="28">
        <f>B17/$B$15</f>
        <v>3.9717395455413404E-2</v>
      </c>
      <c r="E17" s="9"/>
      <c r="G17" s="7" t="s">
        <v>12</v>
      </c>
    </row>
    <row r="18" spans="1:7" x14ac:dyDescent="0.35">
      <c r="A18" s="17" t="s">
        <v>14</v>
      </c>
      <c r="B18" s="26">
        <v>774</v>
      </c>
      <c r="C18" s="27">
        <f t="shared" si="0"/>
        <v>154.80000000000001</v>
      </c>
      <c r="D18" s="28">
        <f>B18/$B$15</f>
        <v>0.14779453885812488</v>
      </c>
      <c r="E18" s="9"/>
      <c r="G18" s="7" t="s">
        <v>12</v>
      </c>
    </row>
    <row r="19" spans="1:7" x14ac:dyDescent="0.35">
      <c r="A19" s="17" t="s">
        <v>15</v>
      </c>
      <c r="B19" s="26">
        <v>4218</v>
      </c>
      <c r="C19" s="27">
        <f t="shared" si="0"/>
        <v>843.6</v>
      </c>
      <c r="D19" s="28">
        <f>B19/$B$15</f>
        <v>0.80542295207179682</v>
      </c>
      <c r="E19" s="9"/>
      <c r="G19" s="7" t="s">
        <v>16</v>
      </c>
    </row>
    <row r="20" spans="1:7" x14ac:dyDescent="0.35">
      <c r="A20" s="17" t="s">
        <v>17</v>
      </c>
      <c r="B20" s="26">
        <v>12</v>
      </c>
      <c r="C20" s="27">
        <f t="shared" si="0"/>
        <v>2.4</v>
      </c>
      <c r="D20" s="28">
        <f>B20/$B$15</f>
        <v>2.2913881993507734E-3</v>
      </c>
      <c r="E20" s="9"/>
      <c r="G20" s="7" t="s">
        <v>12</v>
      </c>
    </row>
    <row r="21" spans="1:7" x14ac:dyDescent="0.35">
      <c r="A21" s="17"/>
      <c r="B21" s="18"/>
      <c r="C21" s="18"/>
      <c r="D21" s="18"/>
      <c r="E21" s="18"/>
      <c r="G21" s="7"/>
    </row>
    <row r="22" spans="1:7" x14ac:dyDescent="0.35">
      <c r="A22" s="8" t="s">
        <v>24</v>
      </c>
      <c r="B22" s="18"/>
      <c r="C22" s="18"/>
      <c r="D22" s="32" t="s">
        <v>19</v>
      </c>
      <c r="E22" s="18"/>
      <c r="G22" s="7"/>
    </row>
    <row r="23" spans="1:7" x14ac:dyDescent="0.35">
      <c r="A23" s="17" t="s">
        <v>20</v>
      </c>
      <c r="B23" s="31">
        <v>0.41</v>
      </c>
      <c r="C23" s="18"/>
      <c r="D23" s="33">
        <f>B8*100*D20</f>
        <v>0.36281840748520144</v>
      </c>
      <c r="E23" s="18"/>
      <c r="G23" s="7" t="s">
        <v>21</v>
      </c>
    </row>
    <row r="24" spans="1:7" x14ac:dyDescent="0.35">
      <c r="A24" s="17" t="s">
        <v>22</v>
      </c>
      <c r="B24" s="31">
        <f>28.61*(25/SUM(B16:B18))</f>
        <v>0.71027805362462759</v>
      </c>
      <c r="C24" s="18"/>
      <c r="D24" s="33">
        <f>B8*100*D16</f>
        <v>0.75587168226083634</v>
      </c>
      <c r="E24" s="18"/>
      <c r="G24" s="7" t="s">
        <v>21</v>
      </c>
    </row>
    <row r="25" spans="1:7" x14ac:dyDescent="0.35">
      <c r="A25" s="17"/>
      <c r="B25" s="17"/>
      <c r="C25" s="17"/>
      <c r="D25" s="17"/>
      <c r="E25" s="18"/>
      <c r="G25" s="7"/>
    </row>
    <row r="26" spans="1:7" x14ac:dyDescent="0.35">
      <c r="A26" s="17"/>
    </row>
    <row r="27" spans="1:7" ht="15.5" x14ac:dyDescent="0.35">
      <c r="A27" s="1" t="s">
        <v>30</v>
      </c>
      <c r="B27" s="2"/>
      <c r="C27" s="3"/>
      <c r="D27" s="4"/>
      <c r="E27" s="4"/>
      <c r="F27" s="4"/>
      <c r="G27" s="4"/>
    </row>
    <row r="28" spans="1:7" ht="15.5" x14ac:dyDescent="0.35">
      <c r="A28" s="19"/>
      <c r="B28" s="20"/>
      <c r="C28" s="21"/>
      <c r="D28" s="22"/>
      <c r="E28" s="22"/>
      <c r="F28" s="23"/>
      <c r="G28" s="24"/>
    </row>
    <row r="29" spans="1:7" x14ac:dyDescent="0.35">
      <c r="A29" s="11" t="s">
        <v>4</v>
      </c>
      <c r="B29" s="30">
        <v>0.9768</v>
      </c>
      <c r="C29" s="12"/>
      <c r="D29" s="13"/>
      <c r="E29" s="12"/>
      <c r="F29" s="14"/>
      <c r="G29" s="15" t="s">
        <v>5</v>
      </c>
    </row>
    <row r="30" spans="1:7" x14ac:dyDescent="0.35">
      <c r="A30" s="8"/>
      <c r="B30" s="16"/>
      <c r="C30" s="9"/>
      <c r="D30" s="9"/>
      <c r="E30" s="9"/>
      <c r="G30" s="7"/>
    </row>
    <row r="31" spans="1:7" x14ac:dyDescent="0.35">
      <c r="A31" s="8" t="s">
        <v>25</v>
      </c>
      <c r="B31" s="34">
        <v>115100</v>
      </c>
      <c r="C31" s="9"/>
      <c r="D31" s="9"/>
      <c r="E31" s="9"/>
      <c r="G31" s="7" t="s">
        <v>27</v>
      </c>
    </row>
    <row r="32" spans="1:7" x14ac:dyDescent="0.35">
      <c r="A32" s="8" t="s">
        <v>26</v>
      </c>
      <c r="B32" s="31">
        <v>2913.62</v>
      </c>
      <c r="C32" s="9"/>
      <c r="D32" s="9"/>
      <c r="E32" s="9"/>
      <c r="G32" s="7" t="s">
        <v>28</v>
      </c>
    </row>
    <row r="33" spans="1:7" x14ac:dyDescent="0.35">
      <c r="A33" s="8"/>
      <c r="B33" s="16"/>
      <c r="C33" s="9"/>
      <c r="D33" s="9"/>
      <c r="E33" s="9"/>
      <c r="G33" s="7"/>
    </row>
    <row r="34" spans="1:7" x14ac:dyDescent="0.35">
      <c r="A34" s="25" t="s">
        <v>23</v>
      </c>
      <c r="D34" s="9"/>
      <c r="E34" s="9"/>
      <c r="G34" s="7"/>
    </row>
    <row r="35" spans="1:7" x14ac:dyDescent="0.35">
      <c r="A35" s="8"/>
      <c r="B35" t="s">
        <v>6</v>
      </c>
      <c r="C35" t="s">
        <v>7</v>
      </c>
      <c r="D35" t="s">
        <v>8</v>
      </c>
      <c r="E35" s="9"/>
      <c r="G35" s="7"/>
    </row>
    <row r="36" spans="1:7" x14ac:dyDescent="0.35">
      <c r="A36" s="17" t="s">
        <v>9</v>
      </c>
      <c r="B36" s="26">
        <v>2846</v>
      </c>
      <c r="C36" s="27">
        <f>B36/5</f>
        <v>569.20000000000005</v>
      </c>
      <c r="D36" s="28">
        <f>B36/$B$36</f>
        <v>1</v>
      </c>
      <c r="E36" s="9"/>
      <c r="G36" s="7" t="s">
        <v>10</v>
      </c>
    </row>
    <row r="37" spans="1:7" x14ac:dyDescent="0.35">
      <c r="A37" s="17" t="s">
        <v>11</v>
      </c>
      <c r="B37" s="26">
        <v>12</v>
      </c>
      <c r="C37" s="27">
        <f t="shared" ref="C37:C41" si="1">B37/5</f>
        <v>2.4</v>
      </c>
      <c r="D37" s="28">
        <f t="shared" ref="D37:D41" si="2">B37/$B$36</f>
        <v>4.216444132115249E-3</v>
      </c>
      <c r="E37" s="9"/>
      <c r="G37" s="7" t="s">
        <v>12</v>
      </c>
    </row>
    <row r="38" spans="1:7" x14ac:dyDescent="0.35">
      <c r="A38" s="17" t="s">
        <v>13</v>
      </c>
      <c r="B38" s="26">
        <v>201</v>
      </c>
      <c r="C38" s="27">
        <f t="shared" si="1"/>
        <v>40.200000000000003</v>
      </c>
      <c r="D38" s="28">
        <f t="shared" si="2"/>
        <v>7.0625439212930435E-2</v>
      </c>
      <c r="E38" s="9"/>
      <c r="G38" s="7" t="s">
        <v>12</v>
      </c>
    </row>
    <row r="39" spans="1:7" x14ac:dyDescent="0.35">
      <c r="A39" s="17" t="s">
        <v>14</v>
      </c>
      <c r="B39" s="26">
        <v>1097</v>
      </c>
      <c r="C39" s="27">
        <f t="shared" si="1"/>
        <v>219.4</v>
      </c>
      <c r="D39" s="28">
        <f t="shared" si="2"/>
        <v>0.38545326774420241</v>
      </c>
      <c r="E39" s="9"/>
      <c r="G39" s="7" t="s">
        <v>12</v>
      </c>
    </row>
    <row r="40" spans="1:7" x14ac:dyDescent="0.35">
      <c r="A40" s="17" t="s">
        <v>15</v>
      </c>
      <c r="B40" s="26">
        <v>2028</v>
      </c>
      <c r="C40" s="27">
        <f t="shared" si="1"/>
        <v>405.6</v>
      </c>
      <c r="D40" s="28">
        <f t="shared" si="2"/>
        <v>0.71257905832747714</v>
      </c>
      <c r="E40" s="9"/>
      <c r="G40" s="7" t="s">
        <v>16</v>
      </c>
    </row>
    <row r="41" spans="1:7" x14ac:dyDescent="0.35">
      <c r="A41" s="17" t="s">
        <v>17</v>
      </c>
      <c r="B41" s="26">
        <v>11</v>
      </c>
      <c r="C41" s="27">
        <f t="shared" si="1"/>
        <v>2.2000000000000002</v>
      </c>
      <c r="D41" s="28">
        <f t="shared" si="2"/>
        <v>3.8650737877723119E-3</v>
      </c>
      <c r="E41" s="9"/>
      <c r="G41" s="7" t="s">
        <v>12</v>
      </c>
    </row>
    <row r="42" spans="1:7" x14ac:dyDescent="0.35">
      <c r="A42" s="17"/>
      <c r="B42" s="18"/>
      <c r="C42" s="18"/>
      <c r="D42" s="18"/>
      <c r="E42" s="18"/>
      <c r="G42" s="7"/>
    </row>
    <row r="43" spans="1:7" x14ac:dyDescent="0.35">
      <c r="A43" s="8" t="s">
        <v>18</v>
      </c>
      <c r="B43" s="18"/>
      <c r="C43" s="18"/>
      <c r="D43" s="32" t="s">
        <v>19</v>
      </c>
      <c r="E43" s="18"/>
      <c r="G43" s="7"/>
    </row>
    <row r="44" spans="1:7" x14ac:dyDescent="0.35">
      <c r="A44" s="17" t="s">
        <v>20</v>
      </c>
      <c r="B44" s="31">
        <f>0.37</f>
        <v>0.37</v>
      </c>
      <c r="C44" s="18"/>
      <c r="D44" s="33">
        <f>B29*100*D41</f>
        <v>0.37754040758959945</v>
      </c>
      <c r="E44" s="18"/>
      <c r="G44" s="7" t="s">
        <v>21</v>
      </c>
    </row>
    <row r="45" spans="1:7" x14ac:dyDescent="0.35">
      <c r="A45" s="17" t="s">
        <v>22</v>
      </c>
      <c r="B45" s="31">
        <f>26.02*0.004</f>
        <v>0.10408000000000001</v>
      </c>
      <c r="C45" s="18"/>
      <c r="D45" s="33">
        <f>B29*100*D37</f>
        <v>0.41186226282501753</v>
      </c>
      <c r="E45" s="18"/>
      <c r="G45" s="7" t="s">
        <v>21</v>
      </c>
    </row>
    <row r="48" spans="1:7" ht="15.5" x14ac:dyDescent="0.35">
      <c r="A48" s="1" t="s">
        <v>31</v>
      </c>
      <c r="B48" s="2"/>
      <c r="C48" s="3"/>
      <c r="D48" s="4"/>
      <c r="E48" s="4"/>
      <c r="F48" s="4"/>
      <c r="G48" s="4"/>
    </row>
    <row r="49" spans="1:7" ht="15.5" x14ac:dyDescent="0.35">
      <c r="A49" s="19"/>
      <c r="B49" s="20"/>
      <c r="C49" s="21"/>
      <c r="D49" s="22"/>
      <c r="E49" s="22"/>
      <c r="F49" s="23"/>
      <c r="G49" s="24"/>
    </row>
    <row r="50" spans="1:7" x14ac:dyDescent="0.35">
      <c r="A50" s="11" t="s">
        <v>4</v>
      </c>
      <c r="B50" s="30"/>
      <c r="C50" s="12"/>
      <c r="D50" s="13"/>
      <c r="E50" s="12"/>
      <c r="F50" s="14"/>
      <c r="G50" s="15" t="s">
        <v>5</v>
      </c>
    </row>
    <row r="51" spans="1:7" x14ac:dyDescent="0.35">
      <c r="A51" s="8"/>
      <c r="B51" s="16"/>
      <c r="C51" s="9"/>
      <c r="D51" s="9"/>
      <c r="E51" s="9"/>
      <c r="G51" s="7"/>
    </row>
    <row r="52" spans="1:7" x14ac:dyDescent="0.35">
      <c r="A52" s="8" t="s">
        <v>25</v>
      </c>
      <c r="B52" s="34"/>
      <c r="C52" s="9"/>
      <c r="D52" s="9"/>
      <c r="E52" s="9"/>
      <c r="G52" s="7" t="s">
        <v>27</v>
      </c>
    </row>
    <row r="53" spans="1:7" x14ac:dyDescent="0.35">
      <c r="A53" s="8" t="s">
        <v>26</v>
      </c>
      <c r="B53" s="31"/>
      <c r="C53" s="9"/>
      <c r="D53" s="9"/>
      <c r="E53" s="9"/>
      <c r="G53" s="7" t="s">
        <v>28</v>
      </c>
    </row>
    <row r="54" spans="1:7" x14ac:dyDescent="0.35">
      <c r="A54" s="8"/>
      <c r="B54" s="16"/>
      <c r="C54" s="9"/>
      <c r="D54" s="9"/>
      <c r="E54" s="9"/>
      <c r="G54" s="7"/>
    </row>
    <row r="55" spans="1:7" x14ac:dyDescent="0.35">
      <c r="A55" s="25" t="s">
        <v>23</v>
      </c>
      <c r="D55" s="9"/>
      <c r="E55" s="9"/>
      <c r="G55" s="7"/>
    </row>
    <row r="56" spans="1:7" x14ac:dyDescent="0.35">
      <c r="A56" s="8"/>
      <c r="B56" t="s">
        <v>6</v>
      </c>
      <c r="C56" t="s">
        <v>7</v>
      </c>
      <c r="D56" t="s">
        <v>8</v>
      </c>
      <c r="E56" s="9"/>
      <c r="G56" s="7"/>
    </row>
    <row r="57" spans="1:7" x14ac:dyDescent="0.35">
      <c r="A57" s="17" t="s">
        <v>9</v>
      </c>
      <c r="B57" s="26"/>
      <c r="C57" s="27">
        <f>B57/5</f>
        <v>0</v>
      </c>
      <c r="D57" s="28" t="e">
        <f>B57/$B$57</f>
        <v>#DIV/0!</v>
      </c>
      <c r="E57" s="9"/>
      <c r="G57" s="7" t="s">
        <v>10</v>
      </c>
    </row>
    <row r="58" spans="1:7" x14ac:dyDescent="0.35">
      <c r="A58" s="17" t="s">
        <v>11</v>
      </c>
      <c r="B58" s="26"/>
      <c r="C58" s="27">
        <f t="shared" ref="C58:C62" si="3">B58/5</f>
        <v>0</v>
      </c>
      <c r="D58" s="28" t="e">
        <f t="shared" ref="D58:D62" si="4">B58/$B$57</f>
        <v>#DIV/0!</v>
      </c>
      <c r="E58" s="9"/>
      <c r="G58" s="7" t="s">
        <v>12</v>
      </c>
    </row>
    <row r="59" spans="1:7" x14ac:dyDescent="0.35">
      <c r="A59" s="17" t="s">
        <v>13</v>
      </c>
      <c r="B59" s="26"/>
      <c r="C59" s="27">
        <f t="shared" si="3"/>
        <v>0</v>
      </c>
      <c r="D59" s="28" t="e">
        <f t="shared" si="4"/>
        <v>#DIV/0!</v>
      </c>
      <c r="E59" s="9"/>
      <c r="G59" s="7" t="s">
        <v>12</v>
      </c>
    </row>
    <row r="60" spans="1:7" x14ac:dyDescent="0.35">
      <c r="A60" s="17" t="s">
        <v>14</v>
      </c>
      <c r="B60" s="26"/>
      <c r="C60" s="27">
        <f t="shared" si="3"/>
        <v>0</v>
      </c>
      <c r="D60" s="28" t="e">
        <f t="shared" si="4"/>
        <v>#DIV/0!</v>
      </c>
      <c r="E60" s="9"/>
      <c r="G60" s="7" t="s">
        <v>12</v>
      </c>
    </row>
    <row r="61" spans="1:7" x14ac:dyDescent="0.35">
      <c r="A61" s="17" t="s">
        <v>15</v>
      </c>
      <c r="B61" s="26"/>
      <c r="C61" s="27">
        <f t="shared" si="3"/>
        <v>0</v>
      </c>
      <c r="D61" s="28" t="e">
        <f t="shared" si="4"/>
        <v>#DIV/0!</v>
      </c>
      <c r="E61" s="9"/>
      <c r="G61" s="7" t="s">
        <v>16</v>
      </c>
    </row>
    <row r="62" spans="1:7" x14ac:dyDescent="0.35">
      <c r="A62" s="17" t="s">
        <v>17</v>
      </c>
      <c r="B62" s="26"/>
      <c r="C62" s="27">
        <f t="shared" si="3"/>
        <v>0</v>
      </c>
      <c r="D62" s="28" t="e">
        <f t="shared" si="4"/>
        <v>#DIV/0!</v>
      </c>
      <c r="E62" s="9"/>
      <c r="G62" s="7" t="s">
        <v>12</v>
      </c>
    </row>
    <row r="63" spans="1:7" x14ac:dyDescent="0.35">
      <c r="A63" s="17"/>
      <c r="B63" s="18"/>
      <c r="C63" s="18"/>
      <c r="D63" s="18"/>
      <c r="E63" s="18"/>
      <c r="G63" s="7"/>
    </row>
    <row r="64" spans="1:7" x14ac:dyDescent="0.35">
      <c r="A64" s="8" t="s">
        <v>18</v>
      </c>
      <c r="B64" s="18"/>
      <c r="C64" s="18"/>
      <c r="D64" s="32" t="s">
        <v>19</v>
      </c>
      <c r="E64" s="18"/>
      <c r="G64" s="7"/>
    </row>
    <row r="65" spans="1:7" x14ac:dyDescent="0.35">
      <c r="A65" s="17" t="s">
        <v>20</v>
      </c>
      <c r="B65" s="31"/>
      <c r="C65" s="18"/>
      <c r="D65" s="33" t="e">
        <f>B50*100*D62</f>
        <v>#DIV/0!</v>
      </c>
      <c r="E65" s="18"/>
      <c r="G65" s="7" t="s">
        <v>21</v>
      </c>
    </row>
    <row r="66" spans="1:7" x14ac:dyDescent="0.35">
      <c r="A66" s="17" t="s">
        <v>22</v>
      </c>
      <c r="B66" s="31"/>
      <c r="C66" s="18"/>
      <c r="D66" s="33" t="e">
        <f>B50*100*D58</f>
        <v>#DIV/0!</v>
      </c>
      <c r="E66" s="18"/>
      <c r="G66" s="7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Category xmlns="aba9d96b-f955-4fc5-8f4d-f2b12b6fe081">Criterion 1</Category>
    <Sort_x0020_Order xmlns="aba9d96b-f955-4fc5-8f4d-f2b12b6fe0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EF579C62EE6349B9890B9C62DFCBE6" ma:contentTypeVersion="7" ma:contentTypeDescription="Create a new document." ma:contentTypeScope="" ma:versionID="f0a009c644bb65153c58ea3c722a86ee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aba9d96b-f955-4fc5-8f4d-f2b12b6fe081" targetNamespace="http://schemas.microsoft.com/office/2006/metadata/properties" ma:root="true" ma:fieldsID="80a0e963fab46eb7d8700ef07ec3afc3" ns1:_="" ns2:_="" ns3:_="">
    <xsd:import namespace="http://schemas.microsoft.com/sharepoint/v3"/>
    <xsd:import namespace="16f00c2e-ac5c-418b-9f13-a0771dbd417d"/>
    <xsd:import namespace="aba9d96b-f955-4fc5-8f4d-f2b12b6fe08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  <xsd:element ref="ns3:Category" minOccurs="0"/>
                <xsd:element ref="ns3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9d96b-f955-4fc5-8f4d-f2b12b6fe081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Crash Data"/>
          <xsd:enumeration value="Congressional"/>
          <xsd:enumeration value="NC Government"/>
          <xsd:enumeration value="Operations and Maintenance"/>
          <xsd:enumeration value="Organizations"/>
          <xsd:enumeration value="Technical Studies"/>
          <xsd:enumeration value="White Papers"/>
          <xsd:enumeration value="Benefit-Cost Analysis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</xsd:restriction>
      </xsd:simpleType>
    </xsd:element>
    <xsd:element name="Sort_x0020_Order" ma:index="11" nillable="true" ma:displayName="Sort Order" ma:internalName="Sort_x0020_Ord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C14CC-99CB-4D80-A9A4-1FFCCAD18105}"/>
</file>

<file path=customXml/itemProps2.xml><?xml version="1.0" encoding="utf-8"?>
<ds:datastoreItem xmlns:ds="http://schemas.openxmlformats.org/officeDocument/2006/customXml" ds:itemID="{127CFE37-6AE5-4ACC-B93B-120C78F96CED}"/>
</file>

<file path=customXml/itemProps3.xml><?xml version="1.0" encoding="utf-8"?>
<ds:datastoreItem xmlns:ds="http://schemas.openxmlformats.org/officeDocument/2006/customXml" ds:itemID="{A18FE3A9-AB73-46F7-B3EC-39ACDC5B288A}"/>
</file>

<file path=customXml/itemProps4.xml><?xml version="1.0" encoding="utf-8"?>
<ds:datastoreItem xmlns:ds="http://schemas.openxmlformats.org/officeDocument/2006/customXml" ds:itemID="{DF92CD37-B07D-415B-92C9-E7C41ABEC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mquesenberry.Verifier</dc:creator>
  <cp:lastModifiedBy>mquesenberry.Verifier</cp:lastModifiedBy>
  <dcterms:created xsi:type="dcterms:W3CDTF">2022-04-29T03:18:45Z</dcterms:created>
  <dcterms:modified xsi:type="dcterms:W3CDTF">2022-04-29T04:00:00Z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0x01010084EF579C62EE6349B9890B9C62DFCBE6</vt:lpwstr>
  </property>
  <property fmtid="{D5CDD505-2E9C-101B-9397-08002B2CF9AE}" pid="3" name="Order">
    <vt:r8>4200</vt:r8>
  </property>
</Properties>
</file>